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xWindow="0" yWindow="0" windowWidth="24000" windowHeight="9135"/>
  </bookViews>
  <sheets>
    <sheet name="JUBILADOS" sheetId="15" r:id="rId1"/>
  </sheets>
  <definedNames>
    <definedName name="_xlnm.Print_Area" localSheetId="0">JUBILADOS!$B$1:$K$76</definedName>
  </definedNames>
  <calcPr calcId="152511"/>
</workbook>
</file>

<file path=xl/calcChain.xml><?xml version="1.0" encoding="utf-8"?>
<calcChain xmlns="http://schemas.openxmlformats.org/spreadsheetml/2006/main">
  <c r="J7" i="15" l="1"/>
  <c r="E8" i="15" s="1"/>
  <c r="D75" i="15"/>
  <c r="D74" i="15"/>
  <c r="D73" i="15"/>
  <c r="D72" i="15"/>
  <c r="D71" i="15"/>
  <c r="D70" i="15"/>
  <c r="D69" i="15"/>
  <c r="D68" i="15"/>
  <c r="D67" i="15"/>
  <c r="D66" i="15"/>
  <c r="D65" i="15"/>
  <c r="D64" i="15"/>
  <c r="D63" i="15"/>
  <c r="D62" i="15"/>
  <c r="D61" i="15"/>
  <c r="D60" i="15"/>
  <c r="D59" i="15"/>
  <c r="D58" i="15"/>
  <c r="D57" i="15"/>
  <c r="D56" i="15"/>
  <c r="D55" i="15"/>
  <c r="D54" i="15"/>
  <c r="D53" i="15"/>
  <c r="D52" i="15"/>
  <c r="D51" i="15"/>
  <c r="D50" i="15"/>
  <c r="D49" i="15"/>
  <c r="D48" i="15"/>
  <c r="D47" i="15"/>
  <c r="D46" i="15"/>
  <c r="D45" i="15"/>
  <c r="D44" i="15"/>
  <c r="D43" i="15"/>
  <c r="D42" i="15"/>
  <c r="D41" i="15"/>
  <c r="D40" i="15"/>
  <c r="D39" i="15"/>
  <c r="D38" i="15"/>
  <c r="D37" i="15"/>
  <c r="D36" i="15"/>
  <c r="D35" i="15"/>
  <c r="D34" i="15"/>
  <c r="D33" i="15"/>
  <c r="D32" i="15"/>
  <c r="D31" i="15"/>
  <c r="D30" i="15"/>
  <c r="D29" i="15"/>
  <c r="D28" i="15"/>
  <c r="D27" i="15"/>
  <c r="D26" i="15"/>
  <c r="D25" i="15"/>
  <c r="D24" i="15"/>
  <c r="D23" i="15"/>
  <c r="D22" i="15"/>
  <c r="D21" i="15"/>
  <c r="D20" i="15"/>
  <c r="D19" i="15"/>
  <c r="D18" i="15"/>
  <c r="D17" i="15"/>
  <c r="D16" i="15"/>
  <c r="D15" i="15"/>
  <c r="E15" i="15" s="1"/>
  <c r="F15" i="15" l="1"/>
  <c r="I75" i="15"/>
  <c r="I71" i="15"/>
  <c r="I67" i="15"/>
  <c r="I63" i="15"/>
  <c r="I59" i="15"/>
  <c r="I55" i="15"/>
  <c r="I51" i="15"/>
  <c r="I47" i="15"/>
  <c r="I43" i="15"/>
  <c r="I39" i="15"/>
  <c r="I35" i="15"/>
  <c r="I21" i="15"/>
  <c r="I17" i="15"/>
  <c r="I23" i="15"/>
  <c r="I37" i="15"/>
  <c r="I33" i="15"/>
  <c r="I29" i="15"/>
  <c r="I25" i="15"/>
  <c r="I45" i="15"/>
  <c r="I41" i="15"/>
  <c r="E9" i="15"/>
  <c r="I31" i="15"/>
  <c r="I27" i="15"/>
  <c r="I19" i="15"/>
  <c r="I74" i="15"/>
  <c r="I70" i="15"/>
  <c r="I66" i="15"/>
  <c r="I62" i="15"/>
  <c r="I58" i="15"/>
  <c r="I54" i="15"/>
  <c r="I50" i="15"/>
  <c r="I61" i="15"/>
  <c r="I49" i="15"/>
  <c r="I20" i="15"/>
  <c r="I44" i="15"/>
  <c r="I68" i="15"/>
  <c r="I22" i="15"/>
  <c r="I30" i="15"/>
  <c r="I38" i="15"/>
  <c r="I46" i="15"/>
  <c r="I57" i="15"/>
  <c r="I36" i="15"/>
  <c r="I60" i="15"/>
  <c r="I28" i="15"/>
  <c r="I52" i="15"/>
  <c r="I53" i="15"/>
  <c r="I16" i="15"/>
  <c r="I24" i="15"/>
  <c r="I32" i="15"/>
  <c r="I40" i="15"/>
  <c r="I48" i="15"/>
  <c r="I56" i="15"/>
  <c r="I64" i="15"/>
  <c r="I72" i="15"/>
  <c r="I18" i="15"/>
  <c r="I26" i="15"/>
  <c r="I34" i="15"/>
  <c r="I42" i="15"/>
  <c r="I65" i="15"/>
  <c r="I69" i="15"/>
  <c r="I73" i="15"/>
  <c r="J6" i="15"/>
  <c r="G16" i="15" s="1"/>
  <c r="H16" i="15" l="1"/>
  <c r="I13" i="15"/>
  <c r="F16" i="15" l="1"/>
  <c r="E16" i="15" l="1"/>
  <c r="G17" i="15" l="1"/>
  <c r="H17" i="15" l="1"/>
  <c r="F17" i="15" s="1"/>
  <c r="E17" i="15" l="1"/>
  <c r="G18" i="15" l="1"/>
  <c r="H18" i="15" l="1"/>
  <c r="F18" i="15" s="1"/>
  <c r="E18" i="15" l="1"/>
  <c r="G19" i="15" l="1"/>
  <c r="H19" i="15" l="1"/>
  <c r="F19" i="15" s="1"/>
  <c r="E19" i="15" s="1"/>
  <c r="G20" i="15" l="1"/>
  <c r="H20" i="15" l="1"/>
  <c r="F20" i="15" s="1"/>
  <c r="E20" i="15" s="1"/>
  <c r="G21" i="15" l="1"/>
  <c r="H21" i="15" l="1"/>
  <c r="F21" i="15" s="1"/>
  <c r="E21" i="15" s="1"/>
  <c r="G22" i="15" l="1"/>
  <c r="H22" i="15" l="1"/>
  <c r="F22" i="15" s="1"/>
  <c r="E22" i="15" s="1"/>
  <c r="G23" i="15" l="1"/>
  <c r="H23" i="15" l="1"/>
  <c r="F23" i="15" s="1"/>
  <c r="E23" i="15" s="1"/>
  <c r="G24" i="15" l="1"/>
  <c r="H24" i="15" l="1"/>
  <c r="F24" i="15" s="1"/>
  <c r="E24" i="15" s="1"/>
  <c r="G25" i="15" l="1"/>
  <c r="H25" i="15" l="1"/>
  <c r="F25" i="15" s="1"/>
  <c r="E25" i="15" s="1"/>
  <c r="G26" i="15" l="1"/>
  <c r="H26" i="15" l="1"/>
  <c r="F26" i="15" s="1"/>
  <c r="E26" i="15" s="1"/>
  <c r="G27" i="15" l="1"/>
  <c r="H27" i="15" l="1"/>
  <c r="F27" i="15" s="1"/>
  <c r="E27" i="15" s="1"/>
  <c r="G28" i="15" l="1"/>
  <c r="H28" i="15" l="1"/>
  <c r="F28" i="15" s="1"/>
  <c r="E28" i="15" s="1"/>
  <c r="G29" i="15" l="1"/>
  <c r="H29" i="15" l="1"/>
  <c r="F29" i="15" s="1"/>
  <c r="E29" i="15" s="1"/>
  <c r="G30" i="15" l="1"/>
  <c r="H30" i="15" l="1"/>
  <c r="F30" i="15" s="1"/>
  <c r="E30" i="15" s="1"/>
  <c r="G31" i="15" l="1"/>
  <c r="H31" i="15" l="1"/>
  <c r="F31" i="15" s="1"/>
  <c r="E31" i="15" s="1"/>
  <c r="G32" i="15" l="1"/>
  <c r="H32" i="15" l="1"/>
  <c r="F32" i="15" s="1"/>
  <c r="E32" i="15" s="1"/>
  <c r="G33" i="15" l="1"/>
  <c r="H33" i="15" l="1"/>
  <c r="F33" i="15" s="1"/>
  <c r="E33" i="15" s="1"/>
  <c r="G34" i="15" l="1"/>
  <c r="H34" i="15" l="1"/>
  <c r="F34" i="15" s="1"/>
  <c r="E34" i="15" s="1"/>
  <c r="G35" i="15" l="1"/>
  <c r="H35" i="15" l="1"/>
  <c r="F35" i="15" s="1"/>
  <c r="E35" i="15" s="1"/>
  <c r="G36" i="15" l="1"/>
  <c r="H36" i="15" l="1"/>
  <c r="F36" i="15" s="1"/>
  <c r="E36" i="15" s="1"/>
  <c r="G37" i="15" l="1"/>
  <c r="H37" i="15" l="1"/>
  <c r="F37" i="15" s="1"/>
  <c r="E37" i="15" s="1"/>
  <c r="G38" i="15" l="1"/>
  <c r="H38" i="15" l="1"/>
  <c r="F38" i="15" s="1"/>
  <c r="E38" i="15" s="1"/>
  <c r="G39" i="15" l="1"/>
  <c r="H39" i="15" l="1"/>
  <c r="F39" i="15" s="1"/>
  <c r="E39" i="15" s="1"/>
  <c r="G40" i="15" l="1"/>
  <c r="H40" i="15" l="1"/>
  <c r="F40" i="15" s="1"/>
  <c r="E40" i="15" s="1"/>
  <c r="G41" i="15" l="1"/>
  <c r="H41" i="15" l="1"/>
  <c r="F41" i="15" s="1"/>
  <c r="E41" i="15" s="1"/>
  <c r="G42" i="15" l="1"/>
  <c r="H42" i="15" l="1"/>
  <c r="F42" i="15" s="1"/>
  <c r="E42" i="15" s="1"/>
  <c r="G43" i="15" l="1"/>
  <c r="H43" i="15" l="1"/>
  <c r="F43" i="15" s="1"/>
  <c r="E43" i="15" s="1"/>
  <c r="G44" i="15" l="1"/>
  <c r="H44" i="15" l="1"/>
  <c r="F44" i="15" s="1"/>
  <c r="E44" i="15" s="1"/>
  <c r="G45" i="15" l="1"/>
  <c r="H45" i="15" l="1"/>
  <c r="F45" i="15" s="1"/>
  <c r="E45" i="15" s="1"/>
  <c r="G46" i="15" l="1"/>
  <c r="H46" i="15" l="1"/>
  <c r="F46" i="15" s="1"/>
  <c r="E46" i="15" s="1"/>
  <c r="G47" i="15" l="1"/>
  <c r="H47" i="15" l="1"/>
  <c r="F47" i="15" s="1"/>
  <c r="E47" i="15" s="1"/>
  <c r="G48" i="15" l="1"/>
  <c r="H48" i="15" l="1"/>
  <c r="F48" i="15" s="1"/>
  <c r="E48" i="15" s="1"/>
  <c r="G49" i="15" l="1"/>
  <c r="H49" i="15" l="1"/>
  <c r="F49" i="15" s="1"/>
  <c r="E49" i="15" s="1"/>
  <c r="G50" i="15" l="1"/>
  <c r="H50" i="15" l="1"/>
  <c r="F50" i="15" s="1"/>
  <c r="E50" i="15" s="1"/>
  <c r="G51" i="15" l="1"/>
  <c r="H51" i="15" l="1"/>
  <c r="F51" i="15" s="1"/>
  <c r="E51" i="15" s="1"/>
  <c r="G52" i="15" l="1"/>
  <c r="H52" i="15" l="1"/>
  <c r="F52" i="15" s="1"/>
  <c r="E52" i="15" s="1"/>
  <c r="G53" i="15" l="1"/>
  <c r="H53" i="15" l="1"/>
  <c r="F53" i="15" s="1"/>
  <c r="E53" i="15" s="1"/>
  <c r="G54" i="15" l="1"/>
  <c r="H54" i="15" l="1"/>
  <c r="F54" i="15" s="1"/>
  <c r="E54" i="15" s="1"/>
  <c r="G55" i="15" l="1"/>
  <c r="H55" i="15" l="1"/>
  <c r="F55" i="15" s="1"/>
  <c r="E55" i="15" s="1"/>
  <c r="G56" i="15" l="1"/>
  <c r="H56" i="15" l="1"/>
  <c r="F56" i="15" s="1"/>
  <c r="E56" i="15" s="1"/>
  <c r="G57" i="15" l="1"/>
  <c r="H57" i="15" l="1"/>
  <c r="F57" i="15" s="1"/>
  <c r="E57" i="15" s="1"/>
  <c r="G58" i="15" l="1"/>
  <c r="H58" i="15" l="1"/>
  <c r="F58" i="15" s="1"/>
  <c r="E58" i="15" s="1"/>
  <c r="G59" i="15" l="1"/>
  <c r="H59" i="15" l="1"/>
  <c r="F59" i="15" s="1"/>
  <c r="E59" i="15" s="1"/>
  <c r="G60" i="15" l="1"/>
  <c r="H60" i="15" l="1"/>
  <c r="F60" i="15" s="1"/>
  <c r="E60" i="15" s="1"/>
  <c r="G61" i="15" l="1"/>
  <c r="H61" i="15" l="1"/>
  <c r="F61" i="15" s="1"/>
  <c r="E61" i="15" s="1"/>
  <c r="G62" i="15" l="1"/>
  <c r="H62" i="15" l="1"/>
  <c r="F62" i="15" s="1"/>
  <c r="E62" i="15" s="1"/>
  <c r="G63" i="15" l="1"/>
  <c r="H63" i="15" l="1"/>
  <c r="F63" i="15" s="1"/>
  <c r="E63" i="15" s="1"/>
  <c r="G64" i="15" l="1"/>
  <c r="H64" i="15" l="1"/>
  <c r="F64" i="15" s="1"/>
  <c r="E64" i="15" s="1"/>
  <c r="G65" i="15" l="1"/>
  <c r="H65" i="15" l="1"/>
  <c r="F65" i="15" s="1"/>
  <c r="E65" i="15" s="1"/>
  <c r="G66" i="15" l="1"/>
  <c r="H66" i="15" l="1"/>
  <c r="F66" i="15" s="1"/>
  <c r="E66" i="15" s="1"/>
  <c r="G67" i="15" l="1"/>
  <c r="H67" i="15" l="1"/>
  <c r="F67" i="15" s="1"/>
  <c r="E67" i="15" s="1"/>
  <c r="G68" i="15" l="1"/>
  <c r="H68" i="15" l="1"/>
  <c r="F68" i="15" s="1"/>
  <c r="E68" i="15" s="1"/>
  <c r="G69" i="15" l="1"/>
  <c r="H69" i="15" l="1"/>
  <c r="F69" i="15" s="1"/>
  <c r="E69" i="15" s="1"/>
  <c r="G70" i="15" l="1"/>
  <c r="H70" i="15" l="1"/>
  <c r="F70" i="15" s="1"/>
  <c r="E70" i="15" s="1"/>
  <c r="G71" i="15" l="1"/>
  <c r="H71" i="15" l="1"/>
  <c r="F71" i="15" s="1"/>
  <c r="E71" i="15" s="1"/>
  <c r="G72" i="15" l="1"/>
  <c r="H72" i="15" l="1"/>
  <c r="F72" i="15" s="1"/>
  <c r="E72" i="15" s="1"/>
  <c r="G73" i="15" l="1"/>
  <c r="H73" i="15" l="1"/>
  <c r="F73" i="15" s="1"/>
  <c r="E73" i="15" s="1"/>
  <c r="G74" i="15" l="1"/>
  <c r="H74" i="15" l="1"/>
  <c r="F74" i="15" s="1"/>
  <c r="E74" i="15" s="1"/>
  <c r="G75" i="15" l="1"/>
  <c r="H75" i="15" l="1"/>
  <c r="H13" i="15" s="1"/>
  <c r="G13" i="15"/>
  <c r="F75" i="15" l="1"/>
  <c r="F13" i="15" s="1"/>
  <c r="J9" i="15" s="1"/>
  <c r="E75" i="15"/>
</calcChain>
</file>

<file path=xl/comments1.xml><?xml version="1.0" encoding="utf-8"?>
<comments xmlns="http://schemas.openxmlformats.org/spreadsheetml/2006/main">
  <authors>
    <author>lenovo</author>
  </authors>
  <commentList>
    <comment ref="E7" authorId="0" shapeId="0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sharedStrings.xml><?xml version="1.0" encoding="utf-8"?>
<sst xmlns="http://schemas.openxmlformats.org/spreadsheetml/2006/main" count="26" uniqueCount="25">
  <si>
    <t># PAGO</t>
  </si>
  <si>
    <t>CAPITAL</t>
  </si>
  <si>
    <t>INTERES</t>
  </si>
  <si>
    <t>IVA</t>
  </si>
  <si>
    <t>DESCUENTO</t>
  </si>
  <si>
    <t>SALDO INSOLUTO</t>
  </si>
  <si>
    <t>Totales</t>
  </si>
  <si>
    <t>NOMINA</t>
  </si>
  <si>
    <t>MESES</t>
  </si>
  <si>
    <t>Nombre:</t>
  </si>
  <si>
    <t>Dependencia:</t>
  </si>
  <si>
    <t>Plazo:</t>
  </si>
  <si>
    <t>Descuento:</t>
  </si>
  <si>
    <t>Pagare:</t>
  </si>
  <si>
    <t>Tipo de Prestamo:</t>
  </si>
  <si>
    <t>TABLA DE AMORTIZACION</t>
  </si>
  <si>
    <t>*Tabla de amortizacion para fines informativos</t>
  </si>
  <si>
    <t>Tasa insoluta con IVA</t>
  </si>
  <si>
    <t>Tasa Insoluta Mensual</t>
  </si>
  <si>
    <t>Monto:</t>
  </si>
  <si>
    <t>Tasa Global Mensual con fines de calculo general</t>
  </si>
  <si>
    <t>-</t>
  </si>
  <si>
    <t>PLAZO</t>
  </si>
  <si>
    <t>TASA INS.C/IVA</t>
  </si>
  <si>
    <t>JUBILADO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</si>
</sst>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0" fillId="2" borderId="0" xfId="0" applyFont="1" applyFill="1"/>
    <xf numFmtId="0" fontId="0" fillId="2" borderId="0" xfId="0" applyFont="1" applyFill="1" applyAlignment="1">
      <alignment horizontal="center"/>
    </xf>
    <xf numFmtId="44" fontId="0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4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0" fontId="0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/>
    <xf numFmtId="10" fontId="1" fillId="2" borderId="0" xfId="1" applyNumberFormat="1" applyFont="1" applyFill="1"/>
    <xf numFmtId="10" fontId="0" fillId="0" borderId="0" xfId="1" applyNumberFormat="1" applyFont="1"/>
    <xf numFmtId="44" fontId="0" fillId="0" borderId="0" xfId="0" applyNumberFormat="1"/>
    <xf numFmtId="0" fontId="0" fillId="0" borderId="0" xfId="0" applyBorder="1" applyAlignment="1">
      <alignment horizontal="center"/>
    </xf>
    <xf numFmtId="44" fontId="0" fillId="0" borderId="0" xfId="0" applyNumberFormat="1" applyBorder="1" applyAlignment="1">
      <alignment horizontal="center"/>
    </xf>
    <xf numFmtId="44" fontId="0" fillId="0" borderId="0" xfId="1" applyNumberFormat="1" applyFont="1"/>
    <xf numFmtId="0" fontId="0" fillId="0" borderId="0" xfId="0" applyAlignment="1">
      <alignment wrapText="1"/>
    </xf>
    <xf numFmtId="0" fontId="0" fillId="0" borderId="0" xfId="0" applyFill="1"/>
    <xf numFmtId="0" fontId="5" fillId="0" borderId="0" xfId="0" applyFont="1" applyFill="1"/>
    <xf numFmtId="0" fontId="6" fillId="0" borderId="0" xfId="0" applyFont="1" applyFill="1"/>
    <xf numFmtId="44" fontId="0" fillId="2" borderId="0" xfId="0" applyNumberFormat="1" applyFont="1" applyFill="1" applyAlignment="1" applyProtection="1">
      <alignment horizontal="center"/>
      <protection locked="0"/>
    </xf>
    <xf numFmtId="10" fontId="0" fillId="0" borderId="0" xfId="0" applyNumberFormat="1"/>
    <xf numFmtId="0" fontId="0" fillId="0" borderId="0" xfId="0" applyAlignment="1">
      <alignment horizontal="center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Alignment="1">
      <alignment horizontal="center" wrapText="1"/>
    </xf>
    <xf numFmtId="0" fontId="0" fillId="0" borderId="1" xfId="0" applyBorder="1" applyAlignment="1">
      <alignment horizontal="center"/>
    </xf>
    <xf numFmtId="164" fontId="0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2" borderId="0" xfId="0" applyFont="1" applyFill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DE3E3E"/>
      <color rgb="FFDE2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75"/>
  <sheetViews>
    <sheetView showGridLines="0" tabSelected="1" topLeftCell="B1" zoomScaleNormal="100" workbookViewId="0">
      <selection activeCell="E5" sqref="E5"/>
    </sheetView>
  </sheetViews>
  <sheetFormatPr baseColWidth="10" defaultRowHeight="15" x14ac:dyDescent="0.25"/>
  <cols>
    <col min="1" max="1" width="0" hidden="1" customWidth="1"/>
    <col min="2" max="2" width="4.5703125" customWidth="1"/>
    <col min="4" max="9" width="14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8" t="s">
        <v>15</v>
      </c>
      <c r="F1" s="28"/>
      <c r="G1" s="28"/>
      <c r="H1" s="28"/>
      <c r="XFC1" t="s">
        <v>22</v>
      </c>
      <c r="XFD1" t="s">
        <v>23</v>
      </c>
    </row>
    <row r="2" spans="1:14 16383:16384" x14ac:dyDescent="0.25">
      <c r="E2" s="28"/>
      <c r="F2" s="28"/>
      <c r="G2" s="28"/>
      <c r="H2" s="28"/>
      <c r="XFC2" s="23">
        <v>36</v>
      </c>
      <c r="XFD2" s="22">
        <v>2.9000002202535576E-2</v>
      </c>
    </row>
    <row r="3" spans="1:14 16383:16384" x14ac:dyDescent="0.25">
      <c r="XFC3" s="23">
        <v>48</v>
      </c>
      <c r="XFD3" s="22">
        <v>2.8419993518614083E-2</v>
      </c>
    </row>
    <row r="4" spans="1:14 16383:16384" x14ac:dyDescent="0.25">
      <c r="C4" s="24" t="s">
        <v>9</v>
      </c>
      <c r="D4" s="24"/>
      <c r="E4" s="5"/>
      <c r="F4" s="1"/>
      <c r="G4" s="1"/>
      <c r="H4" s="10"/>
      <c r="I4" s="10"/>
      <c r="J4" s="1"/>
      <c r="XFC4" s="23">
        <v>60</v>
      </c>
      <c r="XFD4" s="22">
        <v>2.749200284371606E-2</v>
      </c>
    </row>
    <row r="5" spans="1:14 16383:16384" x14ac:dyDescent="0.25">
      <c r="C5" s="24" t="s">
        <v>10</v>
      </c>
      <c r="D5" s="24"/>
      <c r="E5" s="29" t="s">
        <v>24</v>
      </c>
      <c r="F5" s="1"/>
      <c r="G5" s="1"/>
      <c r="H5" s="1"/>
      <c r="I5" s="1"/>
      <c r="J5" s="1"/>
      <c r="XFC5" s="23"/>
      <c r="XFD5" s="22"/>
    </row>
    <row r="6" spans="1:14 16383:16384" x14ac:dyDescent="0.25">
      <c r="C6" s="24" t="s">
        <v>19</v>
      </c>
      <c r="D6" s="24"/>
      <c r="E6" s="21">
        <v>190000</v>
      </c>
      <c r="F6" s="1"/>
      <c r="G6" s="1"/>
      <c r="H6" s="27" t="s">
        <v>18</v>
      </c>
      <c r="I6" s="27"/>
      <c r="J6" s="9">
        <f>J7/1.16</f>
        <v>2.4499994412598348E-2</v>
      </c>
      <c r="XFC6" s="23"/>
      <c r="XFD6" s="22"/>
    </row>
    <row r="7" spans="1:14 16383:16384" x14ac:dyDescent="0.25">
      <c r="C7" s="24" t="s">
        <v>11</v>
      </c>
      <c r="D7" s="24"/>
      <c r="E7" s="2">
        <v>48</v>
      </c>
      <c r="F7" s="1" t="s">
        <v>8</v>
      </c>
      <c r="G7" s="1"/>
      <c r="H7" s="27" t="s">
        <v>17</v>
      </c>
      <c r="I7" s="27"/>
      <c r="J7" s="9">
        <f>VLOOKUP(E7,$XFC$1:$XFD$7,2,0)</f>
        <v>2.8419993518614083E-2</v>
      </c>
      <c r="XFC7" s="23"/>
      <c r="XFD7" s="22"/>
    </row>
    <row r="8" spans="1:14 16383:16384" x14ac:dyDescent="0.25">
      <c r="C8" s="24" t="s">
        <v>12</v>
      </c>
      <c r="D8" s="24"/>
      <c r="E8" s="3">
        <f>-PMT(J7,E7,E6,0,0)</f>
        <v>7302.0049382716015</v>
      </c>
      <c r="F8" s="1"/>
      <c r="G8" s="1"/>
      <c r="H8" s="1"/>
      <c r="I8" s="1"/>
      <c r="J8" s="1"/>
    </row>
    <row r="9" spans="1:14 16383:16384" ht="15" customHeight="1" x14ac:dyDescent="0.25">
      <c r="C9" s="24" t="s">
        <v>13</v>
      </c>
      <c r="D9" s="24"/>
      <c r="E9" s="3">
        <f>E7*E8</f>
        <v>350496.23703703686</v>
      </c>
      <c r="F9" s="1"/>
      <c r="G9" s="1"/>
      <c r="H9" s="25" t="s">
        <v>20</v>
      </c>
      <c r="I9" s="25"/>
      <c r="J9" s="11">
        <f>+((G13+H13)/F13)/E7</f>
        <v>1.7598271604938275E-2</v>
      </c>
      <c r="K9" s="16"/>
    </row>
    <row r="10" spans="1:14 16383:16384" x14ac:dyDescent="0.25">
      <c r="C10" s="24" t="s">
        <v>14</v>
      </c>
      <c r="D10" s="24"/>
      <c r="E10" s="4" t="s">
        <v>7</v>
      </c>
      <c r="F10" s="1"/>
      <c r="G10" s="1"/>
      <c r="H10" s="25"/>
      <c r="I10" s="25"/>
      <c r="J10" s="1"/>
    </row>
    <row r="11" spans="1:14 16383:16384" x14ac:dyDescent="0.25">
      <c r="H11" s="19" t="s">
        <v>16</v>
      </c>
    </row>
    <row r="12" spans="1:14 16383:16384" s="18" customFormat="1" x14ac:dyDescent="0.25">
      <c r="H12" s="20" t="s">
        <v>16</v>
      </c>
      <c r="I12" s="20"/>
      <c r="J12" s="20"/>
    </row>
    <row r="13" spans="1:14 16383:16384" x14ac:dyDescent="0.25">
      <c r="D13" s="26" t="s">
        <v>6</v>
      </c>
      <c r="E13" s="26"/>
      <c r="F13" s="6">
        <f>SUM(F15:F175)</f>
        <v>189999.99999999985</v>
      </c>
      <c r="G13" s="6">
        <f>SUM(G15:G175)</f>
        <v>138358.8250319284</v>
      </c>
      <c r="H13" s="6">
        <f>SUM(H15:H175)</f>
        <v>22137.412005108545</v>
      </c>
      <c r="I13" s="6">
        <f>SUM(I15:I175)</f>
        <v>350496.23703703663</v>
      </c>
      <c r="M13" s="13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7"/>
      <c r="M14" s="17"/>
      <c r="N14" s="17"/>
    </row>
    <row r="15" spans="1:14 16383:16384" x14ac:dyDescent="0.25">
      <c r="A15">
        <v>0</v>
      </c>
      <c r="D15" s="14">
        <f>IF(A15&lt;=$E$7,A15,"")</f>
        <v>0</v>
      </c>
      <c r="E15" s="15">
        <f>IF(D15&lt;=$E$7,IF(D15=0,$E$6,E14-F15),"")</f>
        <v>190000</v>
      </c>
      <c r="F15" s="15">
        <f>IF(D15&lt;=$E$7,IF(D15=0,0,I15-SUM(G15:H15)),"")</f>
        <v>0</v>
      </c>
      <c r="G15" s="15" t="s">
        <v>21</v>
      </c>
      <c r="H15" s="15">
        <v>0</v>
      </c>
      <c r="I15" s="15">
        <v>0</v>
      </c>
      <c r="L15" s="13"/>
      <c r="M15" s="13"/>
      <c r="N15" s="12"/>
    </row>
    <row r="16" spans="1:14 16383:16384" x14ac:dyDescent="0.25">
      <c r="A16">
        <v>1</v>
      </c>
      <c r="D16" s="14">
        <f t="shared" ref="D16:D75" si="0">IF(A16&lt;=$E$7,A16,"")</f>
        <v>1</v>
      </c>
      <c r="E16" s="15">
        <f>IF(D16&lt;=$E$7,IF(D16=0,$E$6,E15-F16),"")</f>
        <v>188097.79383026509</v>
      </c>
      <c r="F16" s="15">
        <f>IF(D16&lt;=$E$7,IF(D16=0,0,I16-SUM(G16:H16)),"")</f>
        <v>1902.2061697349254</v>
      </c>
      <c r="G16" s="15">
        <f>IF(D16&lt;=$E$7,IFERROR(E15*$J$6,""),"")</f>
        <v>4654.9989383936863</v>
      </c>
      <c r="H16" s="15">
        <f>IFERROR(G16*16%,"")</f>
        <v>744.79983014298978</v>
      </c>
      <c r="I16" s="15">
        <f>IF(D16&lt;=$E$7,$E$8,"")</f>
        <v>7302.0049382716015</v>
      </c>
    </row>
    <row r="17" spans="1:9" x14ac:dyDescent="0.25">
      <c r="A17">
        <v>2</v>
      </c>
      <c r="D17" s="14">
        <f t="shared" si="0"/>
        <v>2</v>
      </c>
      <c r="E17" s="15">
        <f t="shared" ref="E17:E75" si="1">IF(D17&lt;=$E$7,IF(D17=0,$E$6,E16-F17),"")</f>
        <v>186141.52697351523</v>
      </c>
      <c r="F17" s="15">
        <f t="shared" ref="F17:F75" si="2">IF(D17&lt;=$E$7,IF(D17=0,0,I17-SUM(G17:H17)),"")</f>
        <v>1956.2668567498595</v>
      </c>
      <c r="G17" s="15">
        <f t="shared" ref="G17:G75" si="3">IF(D17&lt;=$E$7,IFERROR(E16*$J$6,""),"")</f>
        <v>4608.3948978635708</v>
      </c>
      <c r="H17" s="15">
        <f t="shared" ref="H17:H75" si="4">IFERROR(G17*16%,"")</f>
        <v>737.34318365817137</v>
      </c>
      <c r="I17" s="15">
        <f t="shared" ref="I17:I75" si="5">IF(D17&lt;=$E$7,$E$8,"")</f>
        <v>7302.0049382716015</v>
      </c>
    </row>
    <row r="18" spans="1:9" x14ac:dyDescent="0.25">
      <c r="A18">
        <v>3</v>
      </c>
      <c r="D18" s="14">
        <f t="shared" si="0"/>
        <v>3</v>
      </c>
      <c r="E18" s="15">
        <f t="shared" si="1"/>
        <v>184129.66302537586</v>
      </c>
      <c r="F18" s="15">
        <f t="shared" si="2"/>
        <v>2011.8639481393702</v>
      </c>
      <c r="G18" s="15">
        <f t="shared" si="3"/>
        <v>4560.4663708036478</v>
      </c>
      <c r="H18" s="15">
        <f t="shared" si="4"/>
        <v>729.67461932858362</v>
      </c>
      <c r="I18" s="15">
        <f t="shared" si="5"/>
        <v>7302.0049382716015</v>
      </c>
    </row>
    <row r="19" spans="1:9" x14ac:dyDescent="0.25">
      <c r="A19">
        <v>4</v>
      </c>
      <c r="D19" s="14">
        <f t="shared" si="0"/>
        <v>4</v>
      </c>
      <c r="E19" s="15">
        <f t="shared" si="1"/>
        <v>182060.62191687003</v>
      </c>
      <c r="F19" s="15">
        <f t="shared" si="2"/>
        <v>2069.041108505824</v>
      </c>
      <c r="G19" s="15">
        <f t="shared" si="3"/>
        <v>4511.1757153153258</v>
      </c>
      <c r="H19" s="15">
        <f t="shared" si="4"/>
        <v>721.7881144504521</v>
      </c>
      <c r="I19" s="15">
        <f t="shared" si="5"/>
        <v>7302.0049382716015</v>
      </c>
    </row>
    <row r="20" spans="1:9" x14ac:dyDescent="0.25">
      <c r="A20">
        <v>5</v>
      </c>
      <c r="D20" s="14">
        <f t="shared" si="0"/>
        <v>5</v>
      </c>
      <c r="E20" s="15">
        <f t="shared" si="1"/>
        <v>179932.77867347072</v>
      </c>
      <c r="F20" s="15">
        <f t="shared" si="2"/>
        <v>2127.8432433993057</v>
      </c>
      <c r="G20" s="15">
        <f t="shared" si="3"/>
        <v>4460.4842197174967</v>
      </c>
      <c r="H20" s="15">
        <f t="shared" si="4"/>
        <v>713.67747515479948</v>
      </c>
      <c r="I20" s="15">
        <f t="shared" si="5"/>
        <v>7302.0049382716015</v>
      </c>
    </row>
    <row r="21" spans="1:9" x14ac:dyDescent="0.25">
      <c r="A21">
        <v>6</v>
      </c>
      <c r="D21" s="14">
        <f t="shared" si="0"/>
        <v>6</v>
      </c>
      <c r="E21" s="15">
        <f t="shared" si="1"/>
        <v>177744.46213888537</v>
      </c>
      <c r="F21" s="15">
        <f t="shared" si="2"/>
        <v>2188.3165345853413</v>
      </c>
      <c r="G21" s="15">
        <f t="shared" si="3"/>
        <v>4408.3520721433279</v>
      </c>
      <c r="H21" s="15">
        <f t="shared" si="4"/>
        <v>705.3363315429325</v>
      </c>
      <c r="I21" s="15">
        <f t="shared" si="5"/>
        <v>7302.0049382716015</v>
      </c>
    </row>
    <row r="22" spans="1:9" x14ac:dyDescent="0.25">
      <c r="A22">
        <v>7</v>
      </c>
      <c r="D22" s="14">
        <f t="shared" si="0"/>
        <v>7</v>
      </c>
      <c r="E22" s="15">
        <f t="shared" si="1"/>
        <v>175493.95366257045</v>
      </c>
      <c r="F22" s="15">
        <f t="shared" si="2"/>
        <v>2250.5084763149325</v>
      </c>
      <c r="G22" s="15">
        <f t="shared" si="3"/>
        <v>4354.7383292729901</v>
      </c>
      <c r="H22" s="15">
        <f t="shared" si="4"/>
        <v>696.75813268367847</v>
      </c>
      <c r="I22" s="15">
        <f t="shared" si="5"/>
        <v>7302.0049382716015</v>
      </c>
    </row>
    <row r="23" spans="1:9" x14ac:dyDescent="0.25">
      <c r="A23">
        <v>8</v>
      </c>
      <c r="D23" s="14">
        <f t="shared" si="0"/>
        <v>8</v>
      </c>
      <c r="E23" s="15">
        <f t="shared" si="1"/>
        <v>173179.48574994507</v>
      </c>
      <c r="F23" s="15">
        <f t="shared" si="2"/>
        <v>2314.4679126253895</v>
      </c>
      <c r="G23" s="15">
        <f t="shared" si="3"/>
        <v>4299.6008841777693</v>
      </c>
      <c r="H23" s="15">
        <f t="shared" si="4"/>
        <v>687.93614146844311</v>
      </c>
      <c r="I23" s="15">
        <f t="shared" si="5"/>
        <v>7302.0049382716015</v>
      </c>
    </row>
    <row r="24" spans="1:9" x14ac:dyDescent="0.25">
      <c r="A24">
        <v>9</v>
      </c>
      <c r="D24" s="14">
        <f t="shared" si="0"/>
        <v>9</v>
      </c>
      <c r="E24" s="15">
        <f t="shared" si="1"/>
        <v>170799.24067424383</v>
      </c>
      <c r="F24" s="15">
        <f t="shared" si="2"/>
        <v>2380.245075701243</v>
      </c>
      <c r="G24" s="15">
        <f t="shared" si="3"/>
        <v>4242.8964332503092</v>
      </c>
      <c r="H24" s="15">
        <f t="shared" si="4"/>
        <v>678.86342932004948</v>
      </c>
      <c r="I24" s="15">
        <f t="shared" si="5"/>
        <v>7302.0049382716015</v>
      </c>
    </row>
    <row r="25" spans="1:9" x14ac:dyDescent="0.25">
      <c r="A25">
        <v>10</v>
      </c>
      <c r="D25" s="14">
        <f t="shared" si="0"/>
        <v>10</v>
      </c>
      <c r="E25" s="15">
        <f t="shared" si="1"/>
        <v>168351.34904891846</v>
      </c>
      <c r="F25" s="15">
        <f t="shared" si="2"/>
        <v>2447.8916253253847</v>
      </c>
      <c r="G25" s="15">
        <f t="shared" si="3"/>
        <v>4184.5804421950143</v>
      </c>
      <c r="H25" s="15">
        <f t="shared" si="4"/>
        <v>669.53287075120227</v>
      </c>
      <c r="I25" s="15">
        <f t="shared" si="5"/>
        <v>7302.0049382716015</v>
      </c>
    </row>
    <row r="26" spans="1:9" x14ac:dyDescent="0.25">
      <c r="A26">
        <v>11</v>
      </c>
      <c r="D26" s="14">
        <f t="shared" si="0"/>
        <v>11</v>
      </c>
      <c r="E26" s="15">
        <f t="shared" si="1"/>
        <v>165833.88835946706</v>
      </c>
      <c r="F26" s="15">
        <f t="shared" si="2"/>
        <v>2517.4606894514009</v>
      </c>
      <c r="G26" s="15">
        <f t="shared" si="3"/>
        <v>4124.6071110518969</v>
      </c>
      <c r="H26" s="15">
        <f t="shared" si="4"/>
        <v>659.9371377683035</v>
      </c>
      <c r="I26" s="15">
        <f t="shared" si="5"/>
        <v>7302.0049382716015</v>
      </c>
    </row>
    <row r="27" spans="1:9" x14ac:dyDescent="0.25">
      <c r="A27">
        <v>12</v>
      </c>
      <c r="D27" s="14">
        <f t="shared" si="0"/>
        <v>12</v>
      </c>
      <c r="E27" s="15">
        <f t="shared" si="1"/>
        <v>163244.88145353808</v>
      </c>
      <c r="F27" s="15">
        <f t="shared" si="2"/>
        <v>2589.0069059289763</v>
      </c>
      <c r="G27" s="15">
        <f t="shared" si="3"/>
        <v>4062.9293382264013</v>
      </c>
      <c r="H27" s="15">
        <f t="shared" si="4"/>
        <v>650.06869411622426</v>
      </c>
      <c r="I27" s="15">
        <f t="shared" si="5"/>
        <v>7302.0049382716015</v>
      </c>
    </row>
    <row r="28" spans="1:9" x14ac:dyDescent="0.25">
      <c r="A28">
        <v>13</v>
      </c>
      <c r="D28" s="14">
        <f t="shared" si="0"/>
        <v>13</v>
      </c>
      <c r="E28" s="15">
        <f t="shared" si="1"/>
        <v>160582.29498812294</v>
      </c>
      <c r="F28" s="15">
        <f t="shared" si="2"/>
        <v>2662.5864654151246</v>
      </c>
      <c r="G28" s="15">
        <f t="shared" si="3"/>
        <v>3999.4986834969627</v>
      </c>
      <c r="H28" s="15">
        <f t="shared" si="4"/>
        <v>639.91978935951408</v>
      </c>
      <c r="I28" s="15">
        <f t="shared" si="5"/>
        <v>7302.0049382716015</v>
      </c>
    </row>
    <row r="29" spans="1:9" x14ac:dyDescent="0.25">
      <c r="A29">
        <v>14</v>
      </c>
      <c r="D29" s="14">
        <f t="shared" si="0"/>
        <v>14</v>
      </c>
      <c r="E29" s="15">
        <f t="shared" si="1"/>
        <v>157844.03783261796</v>
      </c>
      <c r="F29" s="15">
        <f t="shared" si="2"/>
        <v>2738.2571555049726</v>
      </c>
      <c r="G29" s="15">
        <f t="shared" si="3"/>
        <v>3934.2653299712319</v>
      </c>
      <c r="H29" s="15">
        <f t="shared" si="4"/>
        <v>629.48245279539708</v>
      </c>
      <c r="I29" s="15">
        <f t="shared" si="5"/>
        <v>7302.0049382716015</v>
      </c>
    </row>
    <row r="30" spans="1:9" x14ac:dyDescent="0.25">
      <c r="A30">
        <v>15</v>
      </c>
      <c r="D30" s="14">
        <f t="shared" si="0"/>
        <v>15</v>
      </c>
      <c r="E30" s="15">
        <f t="shared" si="1"/>
        <v>155027.95942650124</v>
      </c>
      <c r="F30" s="15">
        <f t="shared" si="2"/>
        <v>2816.0784061167224</v>
      </c>
      <c r="G30" s="15">
        <f t="shared" si="3"/>
        <v>3867.1780449611024</v>
      </c>
      <c r="H30" s="15">
        <f t="shared" si="4"/>
        <v>618.74848719377644</v>
      </c>
      <c r="I30" s="15">
        <f t="shared" si="5"/>
        <v>7302.0049382716015</v>
      </c>
    </row>
    <row r="31" spans="1:9" x14ac:dyDescent="0.25">
      <c r="A31">
        <v>16</v>
      </c>
      <c r="D31" s="14">
        <f t="shared" si="0"/>
        <v>16</v>
      </c>
      <c r="E31" s="15">
        <f t="shared" si="1"/>
        <v>152131.84809033477</v>
      </c>
      <c r="F31" s="15">
        <f t="shared" si="2"/>
        <v>2896.1113361664693</v>
      </c>
      <c r="G31" s="15">
        <f t="shared" si="3"/>
        <v>3798.1841397458038</v>
      </c>
      <c r="H31" s="15">
        <f t="shared" si="4"/>
        <v>607.70946235932865</v>
      </c>
      <c r="I31" s="15">
        <f t="shared" si="5"/>
        <v>7302.0049382716015</v>
      </c>
    </row>
    <row r="32" spans="1:9" x14ac:dyDescent="0.25">
      <c r="A32">
        <v>17</v>
      </c>
      <c r="D32" s="14">
        <f t="shared" si="0"/>
        <v>17</v>
      </c>
      <c r="E32" s="15">
        <f t="shared" si="1"/>
        <v>149153.42928876527</v>
      </c>
      <c r="F32" s="15">
        <f t="shared" si="2"/>
        <v>2978.4188015695054</v>
      </c>
      <c r="G32" s="15">
        <f t="shared" si="3"/>
        <v>3727.2294281914624</v>
      </c>
      <c r="H32" s="15">
        <f t="shared" si="4"/>
        <v>596.35670851063401</v>
      </c>
      <c r="I32" s="15">
        <f t="shared" si="5"/>
        <v>7302.0049382716015</v>
      </c>
    </row>
    <row r="33" spans="1:9" x14ac:dyDescent="0.25">
      <c r="A33">
        <v>18</v>
      </c>
      <c r="D33" s="14">
        <f t="shared" si="0"/>
        <v>18</v>
      </c>
      <c r="E33" s="15">
        <f t="shared" si="1"/>
        <v>146090.36384415944</v>
      </c>
      <c r="F33" s="15">
        <f t="shared" si="2"/>
        <v>3063.0654446058279</v>
      </c>
      <c r="G33" s="15">
        <f t="shared" si="3"/>
        <v>3654.2581841946321</v>
      </c>
      <c r="H33" s="15">
        <f t="shared" si="4"/>
        <v>584.68130947114116</v>
      </c>
      <c r="I33" s="15">
        <f t="shared" si="5"/>
        <v>7302.0049382716015</v>
      </c>
    </row>
    <row r="34" spans="1:9" x14ac:dyDescent="0.25">
      <c r="A34">
        <v>19</v>
      </c>
      <c r="D34" s="14">
        <f t="shared" si="0"/>
        <v>19</v>
      </c>
      <c r="E34" s="15">
        <f t="shared" si="1"/>
        <v>142940.24609947082</v>
      </c>
      <c r="F34" s="15">
        <f t="shared" si="2"/>
        <v>3150.1177446886168</v>
      </c>
      <c r="G34" s="15">
        <f t="shared" si="3"/>
        <v>3579.2130979163662</v>
      </c>
      <c r="H34" s="15">
        <f t="shared" si="4"/>
        <v>572.67409566661865</v>
      </c>
      <c r="I34" s="15">
        <f t="shared" si="5"/>
        <v>7302.0049382716015</v>
      </c>
    </row>
    <row r="35" spans="1:9" x14ac:dyDescent="0.25">
      <c r="A35">
        <v>20</v>
      </c>
      <c r="D35" s="14">
        <f t="shared" si="0"/>
        <v>20</v>
      </c>
      <c r="E35" s="15">
        <f t="shared" si="1"/>
        <v>139700.60202889529</v>
      </c>
      <c r="F35" s="15">
        <f t="shared" si="2"/>
        <v>3239.6440705755385</v>
      </c>
      <c r="G35" s="15">
        <f t="shared" si="3"/>
        <v>3502.0352307724679</v>
      </c>
      <c r="H35" s="15">
        <f t="shared" si="4"/>
        <v>560.32563692359486</v>
      </c>
      <c r="I35" s="15">
        <f t="shared" si="5"/>
        <v>7302.0049382716015</v>
      </c>
    </row>
    <row r="36" spans="1:9" x14ac:dyDescent="0.25">
      <c r="A36">
        <v>21</v>
      </c>
      <c r="D36" s="14">
        <f t="shared" si="0"/>
        <v>21</v>
      </c>
      <c r="E36" s="15">
        <f t="shared" si="1"/>
        <v>136368.88729483137</v>
      </c>
      <c r="F36" s="15">
        <f t="shared" si="2"/>
        <v>3331.7147340639121</v>
      </c>
      <c r="G36" s="15">
        <f t="shared" si="3"/>
        <v>3422.6639691445598</v>
      </c>
      <c r="H36" s="15">
        <f t="shared" si="4"/>
        <v>547.62623506312957</v>
      </c>
      <c r="I36" s="15">
        <f t="shared" si="5"/>
        <v>7302.0049382716015</v>
      </c>
    </row>
    <row r="37" spans="1:9" x14ac:dyDescent="0.25">
      <c r="A37">
        <v>22</v>
      </c>
      <c r="D37" s="14">
        <f t="shared" si="0"/>
        <v>22</v>
      </c>
      <c r="E37" s="15">
        <f t="shared" si="1"/>
        <v>132942.48524961949</v>
      </c>
      <c r="F37" s="15">
        <f t="shared" si="2"/>
        <v>3426.4020452118793</v>
      </c>
      <c r="G37" s="15">
        <f t="shared" si="3"/>
        <v>3341.0369767756224</v>
      </c>
      <c r="H37" s="15">
        <f t="shared" si="4"/>
        <v>534.56591628409956</v>
      </c>
      <c r="I37" s="15">
        <f t="shared" si="5"/>
        <v>7302.0049382716015</v>
      </c>
    </row>
    <row r="38" spans="1:9" x14ac:dyDescent="0.25">
      <c r="A38">
        <v>23</v>
      </c>
      <c r="D38" s="14">
        <f t="shared" si="0"/>
        <v>23</v>
      </c>
      <c r="E38" s="15">
        <f t="shared" si="1"/>
        <v>129418.70488049052</v>
      </c>
      <c r="F38" s="15">
        <f t="shared" si="2"/>
        <v>3523.7803691289673</v>
      </c>
      <c r="G38" s="15">
        <f t="shared" si="3"/>
        <v>3257.0901458126159</v>
      </c>
      <c r="H38" s="15">
        <f t="shared" si="4"/>
        <v>521.13442333001854</v>
      </c>
      <c r="I38" s="15">
        <f t="shared" si="5"/>
        <v>7302.0049382716015</v>
      </c>
    </row>
    <row r="39" spans="1:9" x14ac:dyDescent="0.25">
      <c r="A39">
        <v>24</v>
      </c>
      <c r="D39" s="14">
        <f t="shared" si="0"/>
        <v>24</v>
      </c>
      <c r="E39" s="15">
        <f t="shared" si="1"/>
        <v>125794.77869610989</v>
      </c>
      <c r="F39" s="15">
        <f t="shared" si="2"/>
        <v>3623.9261843806316</v>
      </c>
      <c r="G39" s="15">
        <f t="shared" si="3"/>
        <v>3170.7575464577326</v>
      </c>
      <c r="H39" s="15">
        <f t="shared" si="4"/>
        <v>507.32120743323725</v>
      </c>
      <c r="I39" s="15">
        <f t="shared" si="5"/>
        <v>7302.0049382716015</v>
      </c>
    </row>
    <row r="40" spans="1:9" x14ac:dyDescent="0.25">
      <c r="A40">
        <v>25</v>
      </c>
      <c r="D40" s="14">
        <f t="shared" si="0"/>
        <v>25</v>
      </c>
      <c r="E40" s="15">
        <f t="shared" si="1"/>
        <v>122067.86055305722</v>
      </c>
      <c r="F40" s="15">
        <f t="shared" si="2"/>
        <v>3726.9181430526655</v>
      </c>
      <c r="G40" s="15">
        <f t="shared" si="3"/>
        <v>3081.971375188738</v>
      </c>
      <c r="H40" s="15">
        <f t="shared" si="4"/>
        <v>493.11542003019809</v>
      </c>
      <c r="I40" s="15">
        <f t="shared" si="5"/>
        <v>7302.0049382716015</v>
      </c>
    </row>
    <row r="41" spans="1:9" x14ac:dyDescent="0.25">
      <c r="A41">
        <v>26</v>
      </c>
      <c r="D41" s="14">
        <f t="shared" si="0"/>
        <v>26</v>
      </c>
      <c r="E41" s="15">
        <f t="shared" si="1"/>
        <v>118235.02342053459</v>
      </c>
      <c r="F41" s="15">
        <f t="shared" si="2"/>
        <v>3832.8371325226276</v>
      </c>
      <c r="G41" s="15">
        <f t="shared" si="3"/>
        <v>2990.6619015077363</v>
      </c>
      <c r="H41" s="15">
        <f t="shared" si="4"/>
        <v>478.50590424123783</v>
      </c>
      <c r="I41" s="15">
        <f t="shared" si="5"/>
        <v>7302.0049382716015</v>
      </c>
    </row>
    <row r="42" spans="1:9" x14ac:dyDescent="0.25">
      <c r="A42">
        <v>27</v>
      </c>
      <c r="D42" s="14">
        <f t="shared" si="0"/>
        <v>27</v>
      </c>
      <c r="E42" s="15">
        <f t="shared" si="1"/>
        <v>114293.25708154777</v>
      </c>
      <c r="F42" s="15">
        <f t="shared" si="2"/>
        <v>3941.7663389868239</v>
      </c>
      <c r="G42" s="15">
        <f t="shared" si="3"/>
        <v>2896.7574131765323</v>
      </c>
      <c r="H42" s="15">
        <f t="shared" si="4"/>
        <v>463.4811861082452</v>
      </c>
      <c r="I42" s="15">
        <f t="shared" si="5"/>
        <v>7302.0049382716015</v>
      </c>
    </row>
    <row r="43" spans="1:9" x14ac:dyDescent="0.25">
      <c r="A43">
        <v>28</v>
      </c>
      <c r="D43" s="14">
        <f t="shared" si="0"/>
        <v>28</v>
      </c>
      <c r="E43" s="15">
        <f t="shared" si="1"/>
        <v>110239.46576875505</v>
      </c>
      <c r="F43" s="15">
        <f t="shared" si="2"/>
        <v>4053.7913127927204</v>
      </c>
      <c r="G43" s="15">
        <f t="shared" si="3"/>
        <v>2800.1841598955871</v>
      </c>
      <c r="H43" s="15">
        <f t="shared" si="4"/>
        <v>448.02946558329393</v>
      </c>
      <c r="I43" s="15">
        <f t="shared" si="5"/>
        <v>7302.0049382716015</v>
      </c>
    </row>
    <row r="44" spans="1:9" x14ac:dyDescent="0.25">
      <c r="A44">
        <v>29</v>
      </c>
      <c r="D44" s="14">
        <f t="shared" si="0"/>
        <v>29</v>
      </c>
      <c r="E44" s="15">
        <f t="shared" si="1"/>
        <v>106070.46573312694</v>
      </c>
      <c r="F44" s="15">
        <f t="shared" si="2"/>
        <v>4169.0000356281034</v>
      </c>
      <c r="G44" s="15">
        <f t="shared" si="3"/>
        <v>2700.8662953823255</v>
      </c>
      <c r="H44" s="15">
        <f t="shared" si="4"/>
        <v>432.13860726117207</v>
      </c>
      <c r="I44" s="15">
        <f t="shared" si="5"/>
        <v>7302.0049382716015</v>
      </c>
    </row>
    <row r="45" spans="1:9" x14ac:dyDescent="0.25">
      <c r="A45">
        <v>30</v>
      </c>
      <c r="D45" s="14">
        <f t="shared" si="0"/>
        <v>30</v>
      </c>
      <c r="E45" s="15">
        <f t="shared" si="1"/>
        <v>101782.98274350718</v>
      </c>
      <c r="F45" s="15">
        <f t="shared" si="2"/>
        <v>4287.4829896197562</v>
      </c>
      <c r="G45" s="15">
        <f t="shared" si="3"/>
        <v>2598.7258178033148</v>
      </c>
      <c r="H45" s="15">
        <f t="shared" si="4"/>
        <v>415.79613084853037</v>
      </c>
      <c r="I45" s="15">
        <f t="shared" si="5"/>
        <v>7302.0049382716015</v>
      </c>
    </row>
    <row r="46" spans="1:9" x14ac:dyDescent="0.25">
      <c r="A46">
        <v>31</v>
      </c>
      <c r="D46" s="14">
        <f t="shared" si="0"/>
        <v>31</v>
      </c>
      <c r="E46" s="15">
        <f t="shared" si="1"/>
        <v>97373.649515111261</v>
      </c>
      <c r="F46" s="15">
        <f t="shared" si="2"/>
        <v>4409.333228395918</v>
      </c>
      <c r="G46" s="15">
        <f t="shared" si="3"/>
        <v>2493.6825085135201</v>
      </c>
      <c r="H46" s="15">
        <f t="shared" si="4"/>
        <v>398.98920136216321</v>
      </c>
      <c r="I46" s="15">
        <f t="shared" si="5"/>
        <v>7302.0049382716015</v>
      </c>
    </row>
    <row r="47" spans="1:9" x14ac:dyDescent="0.25">
      <c r="A47">
        <v>32</v>
      </c>
      <c r="D47" s="14">
        <f t="shared" si="0"/>
        <v>32</v>
      </c>
      <c r="E47" s="15">
        <f t="shared" si="1"/>
        <v>92839.003064942925</v>
      </c>
      <c r="F47" s="15">
        <f t="shared" si="2"/>
        <v>4534.6464501683404</v>
      </c>
      <c r="G47" s="15">
        <f t="shared" si="3"/>
        <v>2385.6538690545358</v>
      </c>
      <c r="H47" s="15">
        <f t="shared" si="4"/>
        <v>381.70461904872576</v>
      </c>
      <c r="I47" s="15">
        <f t="shared" si="5"/>
        <v>7302.0049382716015</v>
      </c>
    </row>
    <row r="48" spans="1:9" x14ac:dyDescent="0.25">
      <c r="A48">
        <v>33</v>
      </c>
      <c r="D48" s="14">
        <f t="shared" si="0"/>
        <v>33</v>
      </c>
      <c r="E48" s="15">
        <f t="shared" si="1"/>
        <v>88175.481992051587</v>
      </c>
      <c r="F48" s="15">
        <f t="shared" si="2"/>
        <v>4663.5210728913298</v>
      </c>
      <c r="G48" s="15">
        <f t="shared" si="3"/>
        <v>2274.5550563623028</v>
      </c>
      <c r="H48" s="15">
        <f t="shared" si="4"/>
        <v>363.92880901796843</v>
      </c>
      <c r="I48" s="15">
        <f t="shared" si="5"/>
        <v>7302.0049382716015</v>
      </c>
    </row>
    <row r="49" spans="1:9" x14ac:dyDescent="0.25">
      <c r="A49">
        <v>34</v>
      </c>
      <c r="D49" s="14">
        <f t="shared" si="0"/>
        <v>34</v>
      </c>
      <c r="E49" s="15">
        <f t="shared" si="1"/>
        <v>83379.423680494772</v>
      </c>
      <c r="F49" s="15">
        <f t="shared" si="2"/>
        <v>4796.0583115568224</v>
      </c>
      <c r="G49" s="15">
        <f t="shared" si="3"/>
        <v>2160.2988161334301</v>
      </c>
      <c r="H49" s="15">
        <f t="shared" si="4"/>
        <v>345.64781058134884</v>
      </c>
      <c r="I49" s="15">
        <f t="shared" si="5"/>
        <v>7302.0049382716015</v>
      </c>
    </row>
    <row r="50" spans="1:9" x14ac:dyDescent="0.25">
      <c r="A50">
        <v>35</v>
      </c>
      <c r="D50" s="14">
        <f t="shared" si="0"/>
        <v>35</v>
      </c>
      <c r="E50" s="15">
        <f t="shared" si="1"/>
        <v>78447.061422808605</v>
      </c>
      <c r="F50" s="15">
        <f t="shared" si="2"/>
        <v>4932.3622576861626</v>
      </c>
      <c r="G50" s="15">
        <f t="shared" si="3"/>
        <v>2042.7954142977924</v>
      </c>
      <c r="H50" s="15">
        <f t="shared" si="4"/>
        <v>326.84726628764679</v>
      </c>
      <c r="I50" s="15">
        <f t="shared" si="5"/>
        <v>7302.0049382716015</v>
      </c>
    </row>
    <row r="51" spans="1:9" x14ac:dyDescent="0.25">
      <c r="A51">
        <v>36</v>
      </c>
      <c r="D51" s="14">
        <f t="shared" si="0"/>
        <v>36</v>
      </c>
      <c r="E51" s="15">
        <f>IF(D51&lt;=$E$7,IF(D51=0,$E$6,E50-F51),"")</f>
        <v>73374.521461727549</v>
      </c>
      <c r="F51" s="15">
        <f t="shared" si="2"/>
        <v>5072.53996108106</v>
      </c>
      <c r="G51" s="15">
        <f t="shared" si="3"/>
        <v>1921.9525665435704</v>
      </c>
      <c r="H51" s="15">
        <f t="shared" si="4"/>
        <v>307.51241064697126</v>
      </c>
      <c r="I51" s="15">
        <f t="shared" si="5"/>
        <v>7302.0049382716015</v>
      </c>
    </row>
    <row r="52" spans="1:9" x14ac:dyDescent="0.25">
      <c r="A52">
        <v>37</v>
      </c>
      <c r="D52" s="14">
        <f t="shared" si="0"/>
        <v>37</v>
      </c>
      <c r="E52" s="15">
        <f t="shared" si="1"/>
        <v>68157.819947829659</v>
      </c>
      <c r="F52" s="15">
        <f t="shared" si="2"/>
        <v>5216.701513897895</v>
      </c>
      <c r="G52" s="15">
        <f t="shared" si="3"/>
        <v>1797.6753658394025</v>
      </c>
      <c r="H52" s="15">
        <f t="shared" si="4"/>
        <v>287.62805853430439</v>
      </c>
      <c r="I52" s="15">
        <f t="shared" si="5"/>
        <v>7302.0049382716015</v>
      </c>
    </row>
    <row r="53" spans="1:9" x14ac:dyDescent="0.25">
      <c r="A53">
        <v>38</v>
      </c>
      <c r="D53" s="14">
        <f t="shared" si="0"/>
        <v>38</v>
      </c>
      <c r="E53" s="15">
        <f t="shared" si="1"/>
        <v>62792.859810718241</v>
      </c>
      <c r="F53" s="15">
        <f t="shared" si="2"/>
        <v>5364.9601371114168</v>
      </c>
      <c r="G53" s="15">
        <f t="shared" si="3"/>
        <v>1669.8662078967109</v>
      </c>
      <c r="H53" s="15">
        <f t="shared" si="4"/>
        <v>267.17859326347377</v>
      </c>
      <c r="I53" s="15">
        <f t="shared" si="5"/>
        <v>7302.0049382716015</v>
      </c>
    </row>
    <row r="54" spans="1:9" x14ac:dyDescent="0.25">
      <c r="A54">
        <v>39</v>
      </c>
      <c r="D54" s="14">
        <f t="shared" si="0"/>
        <v>39</v>
      </c>
      <c r="E54" s="15">
        <f t="shared" si="1"/>
        <v>57275.427541282494</v>
      </c>
      <c r="F54" s="15">
        <f t="shared" si="2"/>
        <v>5517.4322694357461</v>
      </c>
      <c r="G54" s="15">
        <f t="shared" si="3"/>
        <v>1538.4247145136683</v>
      </c>
      <c r="H54" s="15">
        <f t="shared" si="4"/>
        <v>246.14795432218693</v>
      </c>
      <c r="I54" s="15">
        <f t="shared" si="5"/>
        <v>7302.0049382716015</v>
      </c>
    </row>
    <row r="55" spans="1:9" x14ac:dyDescent="0.25">
      <c r="A55">
        <v>40</v>
      </c>
      <c r="D55" s="14">
        <f t="shared" si="0"/>
        <v>40</v>
      </c>
      <c r="E55" s="15">
        <f t="shared" si="1"/>
        <v>51601.189882509992</v>
      </c>
      <c r="F55" s="15">
        <f t="shared" si="2"/>
        <v>5674.237658772503</v>
      </c>
      <c r="G55" s="15">
        <f t="shared" si="3"/>
        <v>1403.2476547406027</v>
      </c>
      <c r="H55" s="15">
        <f t="shared" si="4"/>
        <v>224.51962475849643</v>
      </c>
      <c r="I55" s="15">
        <f t="shared" si="5"/>
        <v>7302.0049382716015</v>
      </c>
    </row>
    <row r="56" spans="1:9" x14ac:dyDescent="0.25">
      <c r="A56">
        <v>41</v>
      </c>
      <c r="D56" s="14">
        <f t="shared" si="0"/>
        <v>41</v>
      </c>
      <c r="E56" s="15">
        <f t="shared" si="1"/>
        <v>45765.690426252098</v>
      </c>
      <c r="F56" s="15">
        <f t="shared" si="2"/>
        <v>5835.4994562578931</v>
      </c>
      <c r="G56" s="15">
        <f t="shared" si="3"/>
        <v>1264.2288638049213</v>
      </c>
      <c r="H56" s="15">
        <f t="shared" si="4"/>
        <v>202.2766182087874</v>
      </c>
      <c r="I56" s="15">
        <f t="shared" si="5"/>
        <v>7302.0049382716015</v>
      </c>
    </row>
    <row r="57" spans="1:9" x14ac:dyDescent="0.25">
      <c r="A57">
        <v>42</v>
      </c>
      <c r="D57" s="14">
        <f t="shared" si="0"/>
        <v>42</v>
      </c>
      <c r="E57" s="15">
        <f t="shared" si="1"/>
        <v>39764.346113269479</v>
      </c>
      <c r="F57" s="15">
        <f t="shared" si="2"/>
        <v>6001.3443129826182</v>
      </c>
      <c r="G57" s="15">
        <f t="shared" si="3"/>
        <v>1121.2591597318822</v>
      </c>
      <c r="H57" s="15">
        <f t="shared" si="4"/>
        <v>179.40146555710115</v>
      </c>
      <c r="I57" s="15">
        <f t="shared" si="5"/>
        <v>7302.0049382716015</v>
      </c>
    </row>
    <row r="58" spans="1:9" x14ac:dyDescent="0.25">
      <c r="A58">
        <v>43</v>
      </c>
      <c r="D58" s="14">
        <f t="shared" si="0"/>
        <v>43</v>
      </c>
      <c r="E58" s="15">
        <f t="shared" si="1"/>
        <v>33592.443633808922</v>
      </c>
      <c r="F58" s="15">
        <f t="shared" si="2"/>
        <v>6171.9024794605557</v>
      </c>
      <c r="G58" s="15">
        <f t="shared" si="3"/>
        <v>974.22625759572907</v>
      </c>
      <c r="H58" s="15">
        <f t="shared" si="4"/>
        <v>155.87620121531666</v>
      </c>
      <c r="I58" s="15">
        <f t="shared" si="5"/>
        <v>7302.0049382716015</v>
      </c>
    </row>
    <row r="59" spans="1:9" x14ac:dyDescent="0.25">
      <c r="A59">
        <v>44</v>
      </c>
      <c r="D59" s="14">
        <f t="shared" si="0"/>
        <v>44</v>
      </c>
      <c r="E59" s="15">
        <f t="shared" si="1"/>
        <v>27245.135725884578</v>
      </c>
      <c r="F59" s="15">
        <f t="shared" si="2"/>
        <v>6347.3079079243435</v>
      </c>
      <c r="G59" s="15">
        <f t="shared" si="3"/>
        <v>823.01468133384355</v>
      </c>
      <c r="H59" s="15">
        <f t="shared" si="4"/>
        <v>131.68234901341498</v>
      </c>
      <c r="I59" s="15">
        <f t="shared" si="5"/>
        <v>7302.0049382716015</v>
      </c>
    </row>
    <row r="60" spans="1:9" x14ac:dyDescent="0.25">
      <c r="A60">
        <v>45</v>
      </c>
      <c r="D60" s="14">
        <f t="shared" si="0"/>
        <v>45</v>
      </c>
      <c r="E60" s="15">
        <f t="shared" si="1"/>
        <v>20717.437368356375</v>
      </c>
      <c r="F60" s="15">
        <f t="shared" si="2"/>
        <v>6527.6983575282011</v>
      </c>
      <c r="G60" s="15">
        <f t="shared" si="3"/>
        <v>667.50567305465586</v>
      </c>
      <c r="H60" s="15">
        <f t="shared" si="4"/>
        <v>106.80090768874494</v>
      </c>
      <c r="I60" s="15">
        <f t="shared" si="5"/>
        <v>7302.0049382716015</v>
      </c>
    </row>
    <row r="61" spans="1:9" x14ac:dyDescent="0.25">
      <c r="A61">
        <v>46</v>
      </c>
      <c r="D61" s="14">
        <f t="shared" si="0"/>
        <v>46</v>
      </c>
      <c r="E61" s="15">
        <f t="shared" si="1"/>
        <v>14004.221865815754</v>
      </c>
      <c r="F61" s="15">
        <f t="shared" si="2"/>
        <v>6713.21550254062</v>
      </c>
      <c r="G61" s="15">
        <f t="shared" si="3"/>
        <v>507.57709976808741</v>
      </c>
      <c r="H61" s="15">
        <f t="shared" si="4"/>
        <v>81.212335962893988</v>
      </c>
      <c r="I61" s="15">
        <f t="shared" si="5"/>
        <v>7302.0049382716015</v>
      </c>
    </row>
    <row r="62" spans="1:9" x14ac:dyDescent="0.25">
      <c r="A62">
        <v>47</v>
      </c>
      <c r="D62" s="14">
        <f t="shared" si="0"/>
        <v>47</v>
      </c>
      <c r="E62" s="15">
        <f t="shared" si="1"/>
        <v>7100.2168222038699</v>
      </c>
      <c r="F62" s="15">
        <f t="shared" si="2"/>
        <v>6904.0050436118845</v>
      </c>
      <c r="G62" s="15">
        <f t="shared" si="3"/>
        <v>343.10335746527358</v>
      </c>
      <c r="H62" s="15">
        <f t="shared" si="4"/>
        <v>54.896537194443773</v>
      </c>
      <c r="I62" s="15">
        <f t="shared" si="5"/>
        <v>7302.0049382716015</v>
      </c>
    </row>
    <row r="63" spans="1:9" x14ac:dyDescent="0.25">
      <c r="A63">
        <v>48</v>
      </c>
      <c r="D63" s="14">
        <f t="shared" si="0"/>
        <v>48</v>
      </c>
      <c r="E63" s="15">
        <f t="shared" si="1"/>
        <v>5.7298166211694479E-11</v>
      </c>
      <c r="F63" s="15">
        <f t="shared" si="2"/>
        <v>7100.2168222038126</v>
      </c>
      <c r="G63" s="15">
        <f t="shared" si="3"/>
        <v>173.95527247223163</v>
      </c>
      <c r="H63" s="15">
        <f t="shared" si="4"/>
        <v>27.832843595557062</v>
      </c>
      <c r="I63" s="15">
        <f t="shared" si="5"/>
        <v>7302.0049382716015</v>
      </c>
    </row>
    <row r="64" spans="1:9" x14ac:dyDescent="0.25">
      <c r="A64">
        <v>49</v>
      </c>
      <c r="D64" s="14" t="str">
        <f t="shared" si="0"/>
        <v/>
      </c>
      <c r="E64" s="15" t="str">
        <f t="shared" si="1"/>
        <v/>
      </c>
      <c r="F64" s="15" t="str">
        <f t="shared" si="2"/>
        <v/>
      </c>
      <c r="G64" s="15" t="str">
        <f t="shared" si="3"/>
        <v/>
      </c>
      <c r="H64" s="15" t="str">
        <f t="shared" si="4"/>
        <v/>
      </c>
      <c r="I64" s="15" t="str">
        <f t="shared" si="5"/>
        <v/>
      </c>
    </row>
    <row r="65" spans="1:9" x14ac:dyDescent="0.25">
      <c r="A65">
        <v>50</v>
      </c>
      <c r="D65" s="14" t="str">
        <f t="shared" si="0"/>
        <v/>
      </c>
      <c r="E65" s="15" t="str">
        <f t="shared" si="1"/>
        <v/>
      </c>
      <c r="F65" s="15" t="str">
        <f t="shared" si="2"/>
        <v/>
      </c>
      <c r="G65" s="15" t="str">
        <f t="shared" si="3"/>
        <v/>
      </c>
      <c r="H65" s="15" t="str">
        <f t="shared" si="4"/>
        <v/>
      </c>
      <c r="I65" s="15" t="str">
        <f t="shared" si="5"/>
        <v/>
      </c>
    </row>
    <row r="66" spans="1:9" x14ac:dyDescent="0.25">
      <c r="A66">
        <v>51</v>
      </c>
      <c r="D66" s="14" t="str">
        <f t="shared" si="0"/>
        <v/>
      </c>
      <c r="E66" s="15" t="str">
        <f t="shared" si="1"/>
        <v/>
      </c>
      <c r="F66" s="15" t="str">
        <f t="shared" si="2"/>
        <v/>
      </c>
      <c r="G66" s="15" t="str">
        <f t="shared" si="3"/>
        <v/>
      </c>
      <c r="H66" s="15" t="str">
        <f t="shared" si="4"/>
        <v/>
      </c>
      <c r="I66" s="15" t="str">
        <f t="shared" si="5"/>
        <v/>
      </c>
    </row>
    <row r="67" spans="1:9" x14ac:dyDescent="0.25">
      <c r="A67">
        <v>52</v>
      </c>
      <c r="D67" s="14" t="str">
        <f t="shared" si="0"/>
        <v/>
      </c>
      <c r="E67" s="15" t="str">
        <f t="shared" si="1"/>
        <v/>
      </c>
      <c r="F67" s="15" t="str">
        <f t="shared" si="2"/>
        <v/>
      </c>
      <c r="G67" s="15" t="str">
        <f t="shared" si="3"/>
        <v/>
      </c>
      <c r="H67" s="15" t="str">
        <f t="shared" si="4"/>
        <v/>
      </c>
      <c r="I67" s="15" t="str">
        <f t="shared" si="5"/>
        <v/>
      </c>
    </row>
    <row r="68" spans="1:9" x14ac:dyDescent="0.25">
      <c r="A68">
        <v>53</v>
      </c>
      <c r="D68" s="14" t="str">
        <f t="shared" si="0"/>
        <v/>
      </c>
      <c r="E68" s="15" t="str">
        <f t="shared" si="1"/>
        <v/>
      </c>
      <c r="F68" s="15" t="str">
        <f t="shared" si="2"/>
        <v/>
      </c>
      <c r="G68" s="15" t="str">
        <f t="shared" si="3"/>
        <v/>
      </c>
      <c r="H68" s="15" t="str">
        <f t="shared" si="4"/>
        <v/>
      </c>
      <c r="I68" s="15" t="str">
        <f t="shared" si="5"/>
        <v/>
      </c>
    </row>
    <row r="69" spans="1:9" x14ac:dyDescent="0.25">
      <c r="A69">
        <v>54</v>
      </c>
      <c r="D69" s="14" t="str">
        <f t="shared" si="0"/>
        <v/>
      </c>
      <c r="E69" s="15" t="str">
        <f t="shared" si="1"/>
        <v/>
      </c>
      <c r="F69" s="15" t="str">
        <f t="shared" si="2"/>
        <v/>
      </c>
      <c r="G69" s="15" t="str">
        <f t="shared" si="3"/>
        <v/>
      </c>
      <c r="H69" s="15" t="str">
        <f t="shared" si="4"/>
        <v/>
      </c>
      <c r="I69" s="15" t="str">
        <f t="shared" si="5"/>
        <v/>
      </c>
    </row>
    <row r="70" spans="1:9" x14ac:dyDescent="0.25">
      <c r="A70">
        <v>55</v>
      </c>
      <c r="D70" s="14" t="str">
        <f t="shared" si="0"/>
        <v/>
      </c>
      <c r="E70" s="15" t="str">
        <f t="shared" si="1"/>
        <v/>
      </c>
      <c r="F70" s="15" t="str">
        <f t="shared" si="2"/>
        <v/>
      </c>
      <c r="G70" s="15" t="str">
        <f t="shared" si="3"/>
        <v/>
      </c>
      <c r="H70" s="15" t="str">
        <f t="shared" si="4"/>
        <v/>
      </c>
      <c r="I70" s="15" t="str">
        <f t="shared" si="5"/>
        <v/>
      </c>
    </row>
    <row r="71" spans="1:9" x14ac:dyDescent="0.25">
      <c r="A71">
        <v>56</v>
      </c>
      <c r="D71" s="14" t="str">
        <f t="shared" si="0"/>
        <v/>
      </c>
      <c r="E71" s="15" t="str">
        <f t="shared" si="1"/>
        <v/>
      </c>
      <c r="F71" s="15" t="str">
        <f t="shared" si="2"/>
        <v/>
      </c>
      <c r="G71" s="15" t="str">
        <f t="shared" si="3"/>
        <v/>
      </c>
      <c r="H71" s="15" t="str">
        <f t="shared" si="4"/>
        <v/>
      </c>
      <c r="I71" s="15" t="str">
        <f t="shared" si="5"/>
        <v/>
      </c>
    </row>
    <row r="72" spans="1:9" x14ac:dyDescent="0.25">
      <c r="A72">
        <v>57</v>
      </c>
      <c r="D72" s="14" t="str">
        <f t="shared" si="0"/>
        <v/>
      </c>
      <c r="E72" s="15" t="str">
        <f t="shared" si="1"/>
        <v/>
      </c>
      <c r="F72" s="15" t="str">
        <f t="shared" si="2"/>
        <v/>
      </c>
      <c r="G72" s="15" t="str">
        <f t="shared" si="3"/>
        <v/>
      </c>
      <c r="H72" s="15" t="str">
        <f t="shared" si="4"/>
        <v/>
      </c>
      <c r="I72" s="15" t="str">
        <f t="shared" si="5"/>
        <v/>
      </c>
    </row>
    <row r="73" spans="1:9" x14ac:dyDescent="0.25">
      <c r="A73">
        <v>58</v>
      </c>
      <c r="D73" s="14" t="str">
        <f t="shared" si="0"/>
        <v/>
      </c>
      <c r="E73" s="15" t="str">
        <f t="shared" si="1"/>
        <v/>
      </c>
      <c r="F73" s="15" t="str">
        <f t="shared" si="2"/>
        <v/>
      </c>
      <c r="G73" s="15" t="str">
        <f t="shared" si="3"/>
        <v/>
      </c>
      <c r="H73" s="15" t="str">
        <f t="shared" si="4"/>
        <v/>
      </c>
      <c r="I73" s="15" t="str">
        <f t="shared" si="5"/>
        <v/>
      </c>
    </row>
    <row r="74" spans="1:9" x14ac:dyDescent="0.25">
      <c r="A74">
        <v>59</v>
      </c>
      <c r="D74" s="14" t="str">
        <f t="shared" si="0"/>
        <v/>
      </c>
      <c r="E74" s="15" t="str">
        <f t="shared" si="1"/>
        <v/>
      </c>
      <c r="F74" s="15" t="str">
        <f t="shared" si="2"/>
        <v/>
      </c>
      <c r="G74" s="15" t="str">
        <f t="shared" si="3"/>
        <v/>
      </c>
      <c r="H74" s="15" t="str">
        <f t="shared" si="4"/>
        <v/>
      </c>
      <c r="I74" s="15" t="str">
        <f t="shared" si="5"/>
        <v/>
      </c>
    </row>
    <row r="75" spans="1:9" x14ac:dyDescent="0.25">
      <c r="A75">
        <v>60</v>
      </c>
      <c r="D75" s="14" t="str">
        <f t="shared" si="0"/>
        <v/>
      </c>
      <c r="E75" s="15" t="str">
        <f t="shared" si="1"/>
        <v/>
      </c>
      <c r="F75" s="15" t="str">
        <f t="shared" si="2"/>
        <v/>
      </c>
      <c r="G75" s="15" t="str">
        <f t="shared" si="3"/>
        <v/>
      </c>
      <c r="H75" s="15" t="str">
        <f t="shared" si="4"/>
        <v/>
      </c>
      <c r="I75" s="15" t="str">
        <f t="shared" si="5"/>
        <v/>
      </c>
    </row>
  </sheetData>
  <mergeCells count="12">
    <mergeCell ref="C7:D7"/>
    <mergeCell ref="H7:I7"/>
    <mergeCell ref="E1:H2"/>
    <mergeCell ref="C4:D4"/>
    <mergeCell ref="C5:D5"/>
    <mergeCell ref="C6:D6"/>
    <mergeCell ref="H6:I6"/>
    <mergeCell ref="C8:D8"/>
    <mergeCell ref="C9:D9"/>
    <mergeCell ref="H9:I10"/>
    <mergeCell ref="C10:D10"/>
    <mergeCell ref="D13:E13"/>
  </mergeCells>
  <dataValidations count="2">
    <dataValidation type="list" allowBlank="1" showInputMessage="1" showErrorMessage="1" sqref="E7">
      <formula1>$XFC$2:$XFC$4</formula1>
    </dataValidation>
    <dataValidation type="list" allowBlank="1" showInputMessage="1" showErrorMessage="1" sqref="E5">
      <formula1>"JUBILADO"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JUBILADOS</vt:lpstr>
      <vt:lpstr>JUBILADOS!Área_de_impresión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lenovo</cp:lastModifiedBy>
  <cp:lastPrinted>2024-11-25T21:24:55Z</cp:lastPrinted>
  <dcterms:created xsi:type="dcterms:W3CDTF">2022-04-20T18:00:31Z</dcterms:created>
  <dcterms:modified xsi:type="dcterms:W3CDTF">2025-01-06T23:57:43Z</dcterms:modified>
</cp:coreProperties>
</file>